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20" tabRatio="932" activeTab="0"/>
  </bookViews>
  <sheets>
    <sheet name="20年総会用資料" sheetId="1" r:id="rId1"/>
  </sheets>
  <definedNames/>
  <calcPr fullCalcOnLoad="1"/>
</workbook>
</file>

<file path=xl/sharedStrings.xml><?xml version="1.0" encoding="utf-8"?>
<sst xmlns="http://schemas.openxmlformats.org/spreadsheetml/2006/main" count="141" uniqueCount="61">
  <si>
    <t>金額</t>
  </si>
  <si>
    <t>予算</t>
  </si>
  <si>
    <t>上智大学ｸﾞﾘｰｸﾗﾌﾞOB会</t>
  </si>
  <si>
    <t>会計ﾏﾈｰｼﾞｬ 鈴木</t>
  </si>
  <si>
    <t>収入の部</t>
  </si>
  <si>
    <t>予算比(%)</t>
  </si>
  <si>
    <t>支出の部</t>
  </si>
  <si>
    <t>（口数）</t>
  </si>
  <si>
    <t>備考</t>
  </si>
  <si>
    <t>OB会 前年度繰越金</t>
  </si>
  <si>
    <t>OB会活動・運営費</t>
  </si>
  <si>
    <t>（以下内訳）</t>
  </si>
  <si>
    <t>通信・印刷・郵送</t>
  </si>
  <si>
    <t>幹事会・ﾏﾈｰｼﾞｬｰ会</t>
  </si>
  <si>
    <t>その他（振込手数料等）</t>
  </si>
  <si>
    <t>OB会費</t>
  </si>
  <si>
    <t>-</t>
  </si>
  <si>
    <t>HP関係費</t>
  </si>
  <si>
    <t>渉外関係</t>
  </si>
  <si>
    <t>青物横丁事務所謝礼</t>
  </si>
  <si>
    <t>寄付金</t>
  </si>
  <si>
    <t>(支出小計)</t>
  </si>
  <si>
    <t>銀行利子</t>
  </si>
  <si>
    <t>次年度繰越し金</t>
  </si>
  <si>
    <t>収入合計</t>
  </si>
  <si>
    <t>支出合計</t>
  </si>
  <si>
    <t>予算</t>
  </si>
  <si>
    <t>実績比(%)</t>
  </si>
  <si>
    <t>（150口）</t>
  </si>
  <si>
    <t>（備考）</t>
  </si>
  <si>
    <t>資料保管費</t>
  </si>
  <si>
    <t>・FP余剰金の状況</t>
  </si>
  <si>
    <t>ソフィア祭実行委員協賛金</t>
  </si>
  <si>
    <t>原稿料</t>
  </si>
  <si>
    <t>　OB会ニュース印刷代</t>
  </si>
  <si>
    <t>　封筒ハガキ印刷</t>
  </si>
  <si>
    <t>　発送代</t>
  </si>
  <si>
    <t>現役支援</t>
  </si>
  <si>
    <t>〃</t>
  </si>
  <si>
    <t>年2回</t>
  </si>
  <si>
    <t>予備費</t>
  </si>
  <si>
    <t>年2回＋α</t>
  </si>
  <si>
    <t>（備考）　 ・OBライフファンドの状況</t>
  </si>
  <si>
    <t>雑収入</t>
  </si>
  <si>
    <t>懇親会補填</t>
  </si>
  <si>
    <t>電報等</t>
  </si>
  <si>
    <t>88,890円（変動なし）</t>
  </si>
  <si>
    <t>記念演奏会積立金</t>
  </si>
  <si>
    <t>（146口）</t>
  </si>
  <si>
    <t>ASF中止</t>
  </si>
  <si>
    <t xml:space="preserve">2020年度 会計報告 （2020.5.1～2021.4.30） </t>
  </si>
  <si>
    <t xml:space="preserve">2021年度 予算案 （2021.5.1～2022.4.30） </t>
  </si>
  <si>
    <t>2020年度実績</t>
  </si>
  <si>
    <t>2020年度実績</t>
  </si>
  <si>
    <t>400,092円（変動なし）</t>
  </si>
  <si>
    <t>定演中止</t>
  </si>
  <si>
    <t>懇親会中止</t>
  </si>
  <si>
    <t>お香典等（久邇先生）</t>
  </si>
  <si>
    <t>年1回</t>
  </si>
  <si>
    <t>　　　　 　・記念演奏会積立金</t>
  </si>
  <si>
    <t>0円→100,000円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</si>
</sst>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0&quot;年分&quot;"/>
    <numFmt numFmtId="185" formatCode="mmm\-yyyy"/>
    <numFmt numFmtId="186" formatCode="0&quot;口&quot;"/>
    <numFmt numFmtId="187" formatCode="#,##0_ ;[Red]\-#,##0\ "/>
    <numFmt numFmtId="188" formatCode="0;&quot;△ &quot;0"/>
    <numFmt numFmtId="189" formatCode="0_ ;[Red]\-0\ "/>
    <numFmt numFmtId="190" formatCode="0_);[Red]\(0\)"/>
    <numFmt numFmtId="191" formatCode="#,##0_);[Red]\(#,##0\)"/>
    <numFmt numFmtId="192" formatCode="&quot;(&quot;&quot;¥&quot;#,##0&quot;)&quot;"/>
    <numFmt numFmtId="193" formatCode="0.0&quot;口&quot;"/>
    <numFmt numFmtId="194" formatCode="m/d;@"/>
    <numFmt numFmtId="195" formatCode="#,##0_);\(#,##0\)"/>
    <numFmt numFmtId="196" formatCode="[&lt;=999]000;[&lt;=9999]000\-00;000\-000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i/>
      <sz val="11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3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8" xfId="0" applyFont="1" applyFill="1" applyBorder="1" applyAlignment="1">
      <alignment/>
    </xf>
    <xf numFmtId="6" fontId="9" fillId="0" borderId="0" xfId="59" applyFont="1" applyFill="1" applyBorder="1" applyAlignment="1">
      <alignment/>
    </xf>
    <xf numFmtId="6" fontId="7" fillId="0" borderId="0" xfId="59" applyFont="1" applyFill="1" applyBorder="1" applyAlignment="1">
      <alignment shrinkToFit="1"/>
    </xf>
    <xf numFmtId="6" fontId="7" fillId="0" borderId="0" xfId="59" applyFont="1" applyFill="1" applyBorder="1" applyAlignment="1">
      <alignment/>
    </xf>
    <xf numFmtId="9" fontId="0" fillId="0" borderId="19" xfId="42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6" fontId="2" fillId="0" borderId="0" xfId="59" applyFont="1" applyFill="1" applyBorder="1" applyAlignment="1">
      <alignment shrinkToFit="1"/>
    </xf>
    <xf numFmtId="6" fontId="2" fillId="0" borderId="0" xfId="59" applyFont="1" applyFill="1" applyBorder="1" applyAlignment="1">
      <alignment/>
    </xf>
    <xf numFmtId="182" fontId="0" fillId="0" borderId="19" xfId="0" applyNumberFormat="1" applyFill="1" applyBorder="1" applyAlignment="1">
      <alignment/>
    </xf>
    <xf numFmtId="6" fontId="0" fillId="0" borderId="0" xfId="59" applyFont="1" applyFill="1" applyBorder="1" applyAlignment="1">
      <alignment/>
    </xf>
    <xf numFmtId="6" fontId="2" fillId="0" borderId="0" xfId="59" applyFont="1" applyFill="1" applyBorder="1" applyAlignment="1">
      <alignment horizontal="right" shrinkToFit="1"/>
    </xf>
    <xf numFmtId="6" fontId="2" fillId="0" borderId="0" xfId="59" applyFont="1" applyFill="1" applyBorder="1" applyAlignment="1">
      <alignment horizontal="right"/>
    </xf>
    <xf numFmtId="6" fontId="10" fillId="0" borderId="0" xfId="59" applyFont="1" applyFill="1" applyBorder="1" applyAlignment="1">
      <alignment/>
    </xf>
    <xf numFmtId="0" fontId="0" fillId="0" borderId="18" xfId="0" applyFont="1" applyFill="1" applyBorder="1" applyAlignment="1">
      <alignment/>
    </xf>
    <xf numFmtId="6" fontId="0" fillId="0" borderId="0" xfId="59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9" fontId="2" fillId="0" borderId="19" xfId="42" applyFont="1" applyFill="1" applyBorder="1" applyAlignment="1">
      <alignment/>
    </xf>
    <xf numFmtId="9" fontId="10" fillId="0" borderId="19" xfId="42" applyFont="1" applyFill="1" applyBorder="1" applyAlignment="1">
      <alignment horizontal="right"/>
    </xf>
    <xf numFmtId="6" fontId="11" fillId="0" borderId="0" xfId="59" applyFont="1" applyFill="1" applyBorder="1" applyAlignment="1">
      <alignment shrinkToFit="1"/>
    </xf>
    <xf numFmtId="6" fontId="12" fillId="0" borderId="0" xfId="59" applyFont="1" applyFill="1" applyBorder="1" applyAlignment="1">
      <alignment/>
    </xf>
    <xf numFmtId="0" fontId="2" fillId="0" borderId="18" xfId="0" applyFont="1" applyFill="1" applyBorder="1" applyAlignment="1">
      <alignment shrinkToFit="1"/>
    </xf>
    <xf numFmtId="182" fontId="0" fillId="0" borderId="19" xfId="0" applyNumberForma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6" fontId="2" fillId="0" borderId="0" xfId="0" applyNumberFormat="1" applyFont="1" applyFill="1" applyBorder="1" applyAlignment="1">
      <alignment shrinkToFit="1"/>
    </xf>
    <xf numFmtId="6" fontId="10" fillId="0" borderId="0" xfId="0" applyNumberFormat="1" applyFont="1" applyFill="1" applyBorder="1" applyAlignment="1">
      <alignment/>
    </xf>
    <xf numFmtId="6" fontId="13" fillId="0" borderId="0" xfId="59" applyFont="1" applyFill="1" applyBorder="1" applyAlignment="1">
      <alignment/>
    </xf>
    <xf numFmtId="6" fontId="11" fillId="0" borderId="0" xfId="59" applyFont="1" applyFill="1" applyBorder="1" applyAlignment="1">
      <alignment/>
    </xf>
    <xf numFmtId="0" fontId="7" fillId="0" borderId="18" xfId="0" applyFont="1" applyFill="1" applyBorder="1" applyAlignment="1">
      <alignment shrinkToFit="1"/>
    </xf>
    <xf numFmtId="6" fontId="14" fillId="0" borderId="0" xfId="59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6" fontId="2" fillId="0" borderId="0" xfId="59" applyFont="1" applyFill="1" applyBorder="1" applyAlignment="1">
      <alignment horizontal="right" vertical="center"/>
    </xf>
    <xf numFmtId="6" fontId="2" fillId="0" borderId="21" xfId="59" applyFont="1" applyFill="1" applyBorder="1" applyAlignment="1">
      <alignment shrinkToFit="1"/>
    </xf>
    <xf numFmtId="6" fontId="2" fillId="0" borderId="21" xfId="59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vertical="center"/>
    </xf>
    <xf numFmtId="6" fontId="2" fillId="0" borderId="0" xfId="59" applyFont="1" applyFill="1" applyBorder="1" applyAlignment="1">
      <alignment vertical="center" shrinkToFit="1"/>
    </xf>
    <xf numFmtId="0" fontId="8" fillId="0" borderId="23" xfId="0" applyFont="1" applyFill="1" applyBorder="1" applyAlignment="1">
      <alignment/>
    </xf>
    <xf numFmtId="0" fontId="0" fillId="0" borderId="18" xfId="0" applyFill="1" applyBorder="1" applyAlignment="1">
      <alignment/>
    </xf>
    <xf numFmtId="6" fontId="2" fillId="0" borderId="0" xfId="0" applyNumberFormat="1" applyFont="1" applyFill="1" applyBorder="1" applyAlignment="1">
      <alignment/>
    </xf>
    <xf numFmtId="6" fontId="7" fillId="0" borderId="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6" fontId="0" fillId="0" borderId="25" xfId="0" applyNumberFormat="1" applyFont="1" applyFill="1" applyBorder="1" applyAlignment="1">
      <alignment shrinkToFit="1"/>
    </xf>
    <xf numFmtId="6" fontId="2" fillId="0" borderId="25" xfId="0" applyNumberFormat="1" applyFont="1" applyFill="1" applyBorder="1" applyAlignment="1">
      <alignment/>
    </xf>
    <xf numFmtId="6" fontId="7" fillId="0" borderId="25" xfId="59" applyFont="1" applyFill="1" applyBorder="1" applyAlignment="1">
      <alignment/>
    </xf>
    <xf numFmtId="9" fontId="0" fillId="0" borderId="26" xfId="42" applyFill="1" applyBorder="1" applyAlignment="1">
      <alignment/>
    </xf>
    <xf numFmtId="192" fontId="0" fillId="0" borderId="0" xfId="0" applyNumberFormat="1" applyFill="1" applyBorder="1" applyAlignment="1">
      <alignment shrinkToFit="1"/>
    </xf>
    <xf numFmtId="0" fontId="15" fillId="0" borderId="19" xfId="0" applyFont="1" applyFill="1" applyBorder="1" applyAlignment="1">
      <alignment horizontal="center" vertical="center"/>
    </xf>
    <xf numFmtId="6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 shrinkToFit="1"/>
    </xf>
    <xf numFmtId="0" fontId="0" fillId="0" borderId="16" xfId="0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38" fontId="0" fillId="0" borderId="0" xfId="49" applyFill="1" applyAlignment="1">
      <alignment/>
    </xf>
    <xf numFmtId="176" fontId="0" fillId="0" borderId="0" xfId="49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9" fontId="0" fillId="0" borderId="19" xfId="42" applyFont="1" applyFill="1" applyBorder="1" applyAlignment="1">
      <alignment/>
    </xf>
    <xf numFmtId="9" fontId="0" fillId="0" borderId="19" xfId="42" applyFont="1" applyFill="1" applyBorder="1" applyAlignment="1" quotePrefix="1">
      <alignment horizontal="right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/>
    </xf>
    <xf numFmtId="6" fontId="8" fillId="0" borderId="0" xfId="59" applyFont="1" applyFill="1" applyBorder="1" applyAlignment="1">
      <alignment horizontal="right"/>
    </xf>
    <xf numFmtId="6" fontId="5" fillId="0" borderId="0" xfId="59" applyFont="1" applyFill="1" applyBorder="1" applyAlignment="1">
      <alignment shrinkToFit="1"/>
    </xf>
    <xf numFmtId="0" fontId="0" fillId="0" borderId="19" xfId="0" applyFill="1" applyBorder="1" applyAlignment="1">
      <alignment horizontal="center" vertical="center"/>
    </xf>
    <xf numFmtId="9" fontId="10" fillId="0" borderId="19" xfId="42" applyFont="1" applyFill="1" applyBorder="1" applyAlignment="1" quotePrefix="1">
      <alignment horizontal="right"/>
    </xf>
    <xf numFmtId="0" fontId="0" fillId="0" borderId="0" xfId="0" applyFill="1" applyBorder="1" applyAlignment="1">
      <alignment shrinkToFit="1"/>
    </xf>
    <xf numFmtId="0" fontId="16" fillId="0" borderId="23" xfId="0" applyFont="1" applyFill="1" applyBorder="1" applyAlignment="1">
      <alignment/>
    </xf>
    <xf numFmtId="0" fontId="0" fillId="0" borderId="25" xfId="0" applyFill="1" applyBorder="1" applyAlignment="1">
      <alignment/>
    </xf>
    <xf numFmtId="6" fontId="7" fillId="0" borderId="25" xfId="0" applyNumberFormat="1" applyFont="1" applyFill="1" applyBorder="1" applyAlignment="1">
      <alignment shrinkToFit="1"/>
    </xf>
    <xf numFmtId="6" fontId="7" fillId="0" borderId="25" xfId="0" applyNumberFormat="1" applyFont="1" applyFill="1" applyBorder="1" applyAlignment="1">
      <alignment/>
    </xf>
    <xf numFmtId="6" fontId="2" fillId="0" borderId="25" xfId="59" applyFont="1" applyFill="1" applyBorder="1" applyAlignment="1">
      <alignment shrinkToFit="1"/>
    </xf>
    <xf numFmtId="6" fontId="2" fillId="0" borderId="25" xfId="59" applyFont="1" applyFill="1" applyBorder="1" applyAlignment="1">
      <alignment/>
    </xf>
    <xf numFmtId="9" fontId="0" fillId="0" borderId="26" xfId="42" applyFont="1" applyFill="1" applyBorder="1" applyAlignment="1">
      <alignment/>
    </xf>
    <xf numFmtId="0" fontId="16" fillId="0" borderId="20" xfId="0" applyFont="1" applyFill="1" applyBorder="1" applyAlignment="1">
      <alignment/>
    </xf>
    <xf numFmtId="6" fontId="0" fillId="0" borderId="0" xfId="0" applyNumberFormat="1" applyFill="1" applyBorder="1" applyAlignment="1">
      <alignment shrinkToFit="1"/>
    </xf>
    <xf numFmtId="6" fontId="7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0" fontId="8" fillId="0" borderId="20" xfId="0" applyFont="1" applyFill="1" applyBorder="1" applyAlignment="1">
      <alignment shrinkToFit="1"/>
    </xf>
    <xf numFmtId="38" fontId="0" fillId="0" borderId="0" xfId="49" applyFont="1" applyFill="1" applyAlignment="1">
      <alignment/>
    </xf>
    <xf numFmtId="0" fontId="0" fillId="0" borderId="0" xfId="49" applyNumberFormat="1" applyFont="1" applyFill="1" applyAlignment="1">
      <alignment/>
    </xf>
    <xf numFmtId="9" fontId="0" fillId="0" borderId="19" xfId="42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6" fontId="7" fillId="0" borderId="21" xfId="59" applyFont="1" applyFill="1" applyBorder="1" applyAlignment="1">
      <alignment shrinkToFit="1"/>
    </xf>
    <xf numFmtId="6" fontId="0" fillId="0" borderId="21" xfId="59" applyFont="1" applyFill="1" applyBorder="1" applyAlignment="1">
      <alignment shrinkToFit="1"/>
    </xf>
    <xf numFmtId="6" fontId="0" fillId="0" borderId="0" xfId="59" applyFont="1" applyFill="1" applyBorder="1" applyAlignment="1">
      <alignment shrinkToFit="1"/>
    </xf>
    <xf numFmtId="196" fontId="8" fillId="0" borderId="20" xfId="0" applyNumberFormat="1" applyFont="1" applyFill="1" applyBorder="1" applyAlignment="1">
      <alignment shrinkToFit="1"/>
    </xf>
    <xf numFmtId="6" fontId="7" fillId="0" borderId="25" xfId="59" applyFont="1" applyFill="1" applyBorder="1" applyAlignment="1">
      <alignment shrinkToFit="1"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GridLines="0" tabSelected="1" zoomScale="85" zoomScaleNormal="85" zoomScalePageLayoutView="0" workbookViewId="0" topLeftCell="A1">
      <selection activeCell="G2" sqref="G2"/>
    </sheetView>
  </sheetViews>
  <sheetFormatPr defaultColWidth="8.875" defaultRowHeight="13.5"/>
  <cols>
    <col min="1" max="1" width="21.125" style="1" customWidth="1"/>
    <col min="2" max="2" width="9.875" style="1" customWidth="1"/>
    <col min="3" max="3" width="7.00390625" style="1" customWidth="1"/>
    <col min="4" max="4" width="10.125" style="1" customWidth="1"/>
    <col min="5" max="5" width="7.125" style="1" customWidth="1"/>
    <col min="6" max="6" width="9.125" style="1" bestFit="1" customWidth="1"/>
    <col min="7" max="7" width="21.875" style="1" customWidth="1"/>
    <col min="8" max="8" width="0" style="1" hidden="1" customWidth="1"/>
    <col min="9" max="9" width="9.875" style="1" customWidth="1"/>
    <col min="10" max="10" width="7.00390625" style="1" customWidth="1"/>
    <col min="11" max="11" width="10.125" style="1" customWidth="1"/>
    <col min="12" max="12" width="7.125" style="1" customWidth="1"/>
    <col min="13" max="13" width="9.125" style="1" bestFit="1" customWidth="1"/>
    <col min="14" max="14" width="11.375" style="1" customWidth="1"/>
    <col min="15" max="16384" width="8.875" style="1" customWidth="1"/>
  </cols>
  <sheetData>
    <row r="1" ht="12.75">
      <c r="N1" s="2">
        <v>44346</v>
      </c>
    </row>
    <row r="2" ht="12.75">
      <c r="N2" s="3" t="s">
        <v>2</v>
      </c>
    </row>
    <row r="3" spans="1:14" ht="16.5">
      <c r="A3" s="4" t="s">
        <v>50</v>
      </c>
      <c r="N3" s="5" t="s">
        <v>3</v>
      </c>
    </row>
    <row r="5" spans="1:14" ht="12.75">
      <c r="A5" s="6" t="s">
        <v>4</v>
      </c>
      <c r="B5" s="114" t="s">
        <v>1</v>
      </c>
      <c r="C5" s="114"/>
      <c r="D5" s="115" t="s">
        <v>52</v>
      </c>
      <c r="E5" s="115"/>
      <c r="F5" s="7" t="s">
        <v>5</v>
      </c>
      <c r="G5" s="6" t="s">
        <v>6</v>
      </c>
      <c r="H5" s="8"/>
      <c r="I5" s="114" t="s">
        <v>1</v>
      </c>
      <c r="J5" s="114"/>
      <c r="K5" s="115" t="s">
        <v>52</v>
      </c>
      <c r="L5" s="115"/>
      <c r="M5" s="7" t="s">
        <v>5</v>
      </c>
      <c r="N5" s="9"/>
    </row>
    <row r="6" spans="1:14" ht="12.75">
      <c r="A6" s="10"/>
      <c r="B6" s="11" t="s">
        <v>0</v>
      </c>
      <c r="C6" s="11" t="s">
        <v>7</v>
      </c>
      <c r="D6" s="11" t="s">
        <v>0</v>
      </c>
      <c r="E6" s="11" t="s">
        <v>7</v>
      </c>
      <c r="F6" s="12"/>
      <c r="G6" s="10"/>
      <c r="H6" s="13"/>
      <c r="I6" s="11" t="s">
        <v>0</v>
      </c>
      <c r="J6" s="11" t="s">
        <v>7</v>
      </c>
      <c r="K6" s="11" t="s">
        <v>0</v>
      </c>
      <c r="L6" s="11" t="s">
        <v>7</v>
      </c>
      <c r="M6" s="12"/>
      <c r="N6" s="14" t="s">
        <v>8</v>
      </c>
    </row>
    <row r="7" spans="1:14" ht="12.75">
      <c r="A7" s="15" t="s">
        <v>9</v>
      </c>
      <c r="B7" s="23">
        <v>330596</v>
      </c>
      <c r="C7" s="16"/>
      <c r="D7" s="17">
        <v>330596</v>
      </c>
      <c r="E7" s="18"/>
      <c r="F7" s="19">
        <f>+D7/B7</f>
        <v>1</v>
      </c>
      <c r="G7" s="15" t="s">
        <v>37</v>
      </c>
      <c r="H7" s="20"/>
      <c r="I7" s="23">
        <v>100000</v>
      </c>
      <c r="J7" s="16"/>
      <c r="K7" s="17">
        <v>100000</v>
      </c>
      <c r="L7" s="18"/>
      <c r="M7" s="19">
        <f>+K7/I7</f>
        <v>1</v>
      </c>
      <c r="N7" s="21" t="s">
        <v>55</v>
      </c>
    </row>
    <row r="8" spans="1:14" ht="12.75">
      <c r="A8" s="22"/>
      <c r="B8" s="23"/>
      <c r="C8" s="24"/>
      <c r="D8" s="17"/>
      <c r="E8" s="18"/>
      <c r="F8" s="25"/>
      <c r="G8" s="15"/>
      <c r="H8" s="20"/>
      <c r="I8" s="23"/>
      <c r="J8" s="16"/>
      <c r="K8" s="17"/>
      <c r="L8" s="18"/>
      <c r="M8" s="19"/>
      <c r="N8" s="102"/>
    </row>
    <row r="9" spans="1:14" ht="12.75">
      <c r="A9" s="22"/>
      <c r="B9" s="23"/>
      <c r="C9" s="18"/>
      <c r="D9" s="23"/>
      <c r="E9" s="28"/>
      <c r="F9" s="25"/>
      <c r="K9" s="23"/>
      <c r="L9" s="29"/>
      <c r="N9" s="21"/>
    </row>
    <row r="10" spans="1:14" ht="12.75">
      <c r="A10" s="22"/>
      <c r="B10" s="23"/>
      <c r="C10" s="28"/>
      <c r="D10" s="27"/>
      <c r="E10" s="28"/>
      <c r="F10" s="25"/>
      <c r="G10" s="15" t="s">
        <v>10</v>
      </c>
      <c r="H10" s="20"/>
      <c r="I10" s="23">
        <f>I12+I16+I17+I18+I19+I20+I21+I22+I23+I24+I25+I26</f>
        <v>530000</v>
      </c>
      <c r="J10" s="16"/>
      <c r="K10" s="17">
        <f>K12+K16+K17+K18+K19+K20+K21+K22+K24+K23+K25+K26+K27</f>
        <v>219712</v>
      </c>
      <c r="L10" s="18"/>
      <c r="M10" s="19">
        <f>+K10/I10</f>
        <v>0.4145509433962264</v>
      </c>
      <c r="N10" s="21"/>
    </row>
    <row r="11" spans="1:14" ht="12.75">
      <c r="A11" s="22"/>
      <c r="B11" s="23"/>
      <c r="C11" s="28"/>
      <c r="D11" s="23"/>
      <c r="E11" s="28"/>
      <c r="F11" s="25"/>
      <c r="G11" s="30" t="s">
        <v>11</v>
      </c>
      <c r="H11" s="20"/>
      <c r="I11" s="31"/>
      <c r="J11" s="26"/>
      <c r="K11" s="31"/>
      <c r="L11" s="26"/>
      <c r="M11" s="19"/>
      <c r="N11" s="21"/>
    </row>
    <row r="12" spans="1:14" ht="12.75">
      <c r="A12" s="22"/>
      <c r="B12" s="23"/>
      <c r="C12" s="28"/>
      <c r="D12" s="27"/>
      <c r="E12" s="28"/>
      <c r="F12" s="25"/>
      <c r="G12" s="22" t="s">
        <v>12</v>
      </c>
      <c r="H12" s="32"/>
      <c r="I12" s="23">
        <f>SUM(I13:I15)</f>
        <v>230000</v>
      </c>
      <c r="J12" s="29"/>
      <c r="K12" s="23">
        <f>K13+K14+K15</f>
        <v>34746</v>
      </c>
      <c r="L12" s="29"/>
      <c r="M12" s="33">
        <f aca="true" t="shared" si="0" ref="M12:M24">+K12/I12</f>
        <v>0.15106956521739132</v>
      </c>
      <c r="N12" s="102"/>
    </row>
    <row r="13" spans="1:14" ht="12.75">
      <c r="A13" s="22"/>
      <c r="B13" s="24"/>
      <c r="C13" s="24"/>
      <c r="D13" s="27"/>
      <c r="E13" s="28"/>
      <c r="F13" s="25"/>
      <c r="G13" s="22" t="s">
        <v>34</v>
      </c>
      <c r="H13" s="32"/>
      <c r="I13" s="23">
        <v>90000</v>
      </c>
      <c r="J13" s="29"/>
      <c r="K13" s="23">
        <v>0</v>
      </c>
      <c r="L13" s="29"/>
      <c r="M13" s="33">
        <f t="shared" si="0"/>
        <v>0</v>
      </c>
      <c r="N13" s="21" t="s">
        <v>58</v>
      </c>
    </row>
    <row r="14" spans="1:14" ht="12.75">
      <c r="A14" s="15" t="s">
        <v>15</v>
      </c>
      <c r="B14" s="23">
        <v>600000</v>
      </c>
      <c r="C14" s="28" t="s">
        <v>28</v>
      </c>
      <c r="D14" s="17">
        <v>584000</v>
      </c>
      <c r="E14" s="27" t="s">
        <v>48</v>
      </c>
      <c r="F14" s="19">
        <f>+D14/B14</f>
        <v>0.9733333333333334</v>
      </c>
      <c r="G14" s="22" t="s">
        <v>36</v>
      </c>
      <c r="H14" s="32"/>
      <c r="I14" s="23">
        <v>70000</v>
      </c>
      <c r="J14" s="29"/>
      <c r="K14" s="23">
        <v>21946</v>
      </c>
      <c r="L14" s="29"/>
      <c r="M14" s="33">
        <f t="shared" si="0"/>
        <v>0.3135142857142857</v>
      </c>
      <c r="N14" s="21"/>
    </row>
    <row r="15" spans="1:14" ht="12.75">
      <c r="A15" s="22"/>
      <c r="B15" s="23"/>
      <c r="C15" s="24"/>
      <c r="D15" s="35"/>
      <c r="E15" s="36"/>
      <c r="F15" s="25"/>
      <c r="G15" s="22" t="s">
        <v>35</v>
      </c>
      <c r="H15" s="32"/>
      <c r="I15" s="23">
        <v>70000</v>
      </c>
      <c r="J15" s="29"/>
      <c r="K15" s="23">
        <v>12800</v>
      </c>
      <c r="L15" s="29"/>
      <c r="M15" s="33">
        <f t="shared" si="0"/>
        <v>0.18285714285714286</v>
      </c>
      <c r="N15" s="21"/>
    </row>
    <row r="16" spans="1:14" ht="12.75">
      <c r="A16" s="22"/>
      <c r="B16" s="23"/>
      <c r="C16" s="24"/>
      <c r="D16" s="23"/>
      <c r="E16" s="28"/>
      <c r="F16" s="19"/>
      <c r="G16" s="22" t="s">
        <v>13</v>
      </c>
      <c r="H16" s="32"/>
      <c r="I16" s="23">
        <v>10000</v>
      </c>
      <c r="J16" s="29"/>
      <c r="K16" s="23">
        <v>0</v>
      </c>
      <c r="L16" s="29"/>
      <c r="M16" s="33">
        <f t="shared" si="0"/>
        <v>0</v>
      </c>
      <c r="N16" s="21"/>
    </row>
    <row r="17" spans="1:14" ht="12.75">
      <c r="A17" s="22"/>
      <c r="B17" s="23"/>
      <c r="C17" s="24"/>
      <c r="D17" s="23"/>
      <c r="E17" s="28"/>
      <c r="F17" s="25"/>
      <c r="G17" s="22" t="s">
        <v>14</v>
      </c>
      <c r="H17" s="32"/>
      <c r="I17" s="23">
        <v>20000</v>
      </c>
      <c r="J17" s="29"/>
      <c r="K17" s="23">
        <v>1870</v>
      </c>
      <c r="L17" s="29"/>
      <c r="M17" s="33">
        <f t="shared" si="0"/>
        <v>0.0935</v>
      </c>
      <c r="N17" s="21"/>
    </row>
    <row r="18" spans="1:14" ht="12.75">
      <c r="A18" s="22"/>
      <c r="B18" s="23"/>
      <c r="C18" s="24"/>
      <c r="D18" s="23"/>
      <c r="E18" s="28"/>
      <c r="F18" s="38"/>
      <c r="G18" s="22" t="s">
        <v>17</v>
      </c>
      <c r="H18" s="32"/>
      <c r="I18" s="23">
        <v>10000</v>
      </c>
      <c r="J18" s="29"/>
      <c r="K18" s="23">
        <v>7784</v>
      </c>
      <c r="L18" s="29"/>
      <c r="M18" s="33">
        <f t="shared" si="0"/>
        <v>0.7784</v>
      </c>
      <c r="N18" s="21"/>
    </row>
    <row r="19" spans="1:14" ht="12.75">
      <c r="A19" s="22"/>
      <c r="B19" s="23"/>
      <c r="C19" s="24"/>
      <c r="D19" s="23"/>
      <c r="E19" s="28"/>
      <c r="F19" s="38"/>
      <c r="G19" s="37" t="s">
        <v>18</v>
      </c>
      <c r="H19" s="26"/>
      <c r="I19" s="23">
        <v>10000</v>
      </c>
      <c r="J19" s="29"/>
      <c r="K19" s="23">
        <v>0</v>
      </c>
      <c r="L19" s="29"/>
      <c r="M19" s="33">
        <f t="shared" si="0"/>
        <v>0</v>
      </c>
      <c r="N19" s="102"/>
    </row>
    <row r="20" spans="1:14" ht="12.75">
      <c r="A20" s="22"/>
      <c r="B20" s="23"/>
      <c r="C20" s="24"/>
      <c r="D20" s="23"/>
      <c r="E20" s="28"/>
      <c r="F20" s="25"/>
      <c r="G20" s="22" t="s">
        <v>19</v>
      </c>
      <c r="H20" s="26"/>
      <c r="I20" s="23">
        <v>10000</v>
      </c>
      <c r="J20" s="29"/>
      <c r="K20" s="23">
        <v>0</v>
      </c>
      <c r="L20" s="29"/>
      <c r="M20" s="33">
        <f t="shared" si="0"/>
        <v>0</v>
      </c>
      <c r="N20" s="21"/>
    </row>
    <row r="21" spans="1:14" ht="12.75">
      <c r="A21" s="57"/>
      <c r="B21" s="61"/>
      <c r="C21" s="61"/>
      <c r="D21" s="61"/>
      <c r="E21" s="61"/>
      <c r="F21" s="69"/>
      <c r="G21" s="22" t="s">
        <v>30</v>
      </c>
      <c r="H21" s="26"/>
      <c r="I21" s="23">
        <v>20000</v>
      </c>
      <c r="J21" s="29"/>
      <c r="K21" s="23">
        <v>0</v>
      </c>
      <c r="L21" s="29"/>
      <c r="M21" s="33">
        <f t="shared" si="0"/>
        <v>0</v>
      </c>
      <c r="N21" s="21"/>
    </row>
    <row r="22" spans="1:14" ht="12.75">
      <c r="A22" s="39" t="s">
        <v>20</v>
      </c>
      <c r="B22" s="23">
        <v>0</v>
      </c>
      <c r="C22" s="24"/>
      <c r="D22" s="17">
        <v>14000</v>
      </c>
      <c r="E22" s="40"/>
      <c r="F22" s="41" t="s">
        <v>16</v>
      </c>
      <c r="G22" s="22" t="s">
        <v>32</v>
      </c>
      <c r="I22" s="23">
        <v>0</v>
      </c>
      <c r="J22" s="28"/>
      <c r="K22" s="23">
        <v>0</v>
      </c>
      <c r="L22" s="28"/>
      <c r="M22" s="34" t="s">
        <v>16</v>
      </c>
      <c r="N22" s="21" t="s">
        <v>49</v>
      </c>
    </row>
    <row r="23" spans="1:14" ht="12.75">
      <c r="A23" s="15" t="s">
        <v>22</v>
      </c>
      <c r="B23" s="23">
        <v>0</v>
      </c>
      <c r="C23" s="24"/>
      <c r="D23" s="17">
        <v>9</v>
      </c>
      <c r="E23" s="40"/>
      <c r="F23" s="41" t="s">
        <v>16</v>
      </c>
      <c r="G23" s="22" t="s">
        <v>33</v>
      </c>
      <c r="I23" s="23">
        <v>20000</v>
      </c>
      <c r="J23" s="28"/>
      <c r="K23" s="23">
        <v>10000</v>
      </c>
      <c r="L23" s="28"/>
      <c r="M23" s="33">
        <f t="shared" si="0"/>
        <v>0.5</v>
      </c>
      <c r="N23" s="21" t="s">
        <v>58</v>
      </c>
    </row>
    <row r="24" spans="1:14" ht="12.75">
      <c r="A24" s="15" t="s">
        <v>43</v>
      </c>
      <c r="B24" s="23">
        <v>0</v>
      </c>
      <c r="C24" s="24"/>
      <c r="D24" s="17">
        <v>0</v>
      </c>
      <c r="E24" s="40"/>
      <c r="F24" s="41" t="s">
        <v>16</v>
      </c>
      <c r="G24" s="22" t="s">
        <v>40</v>
      </c>
      <c r="I24" s="23">
        <v>50000</v>
      </c>
      <c r="K24" s="23">
        <v>0</v>
      </c>
      <c r="M24" s="33">
        <f t="shared" si="0"/>
        <v>0</v>
      </c>
      <c r="N24" s="112"/>
    </row>
    <row r="25" spans="1:14" ht="12.75">
      <c r="A25" s="23"/>
      <c r="B25" s="23"/>
      <c r="C25" s="23"/>
      <c r="D25" s="23"/>
      <c r="E25" s="23"/>
      <c r="F25" s="23"/>
      <c r="G25" s="22" t="s">
        <v>44</v>
      </c>
      <c r="I25" s="23">
        <v>50000</v>
      </c>
      <c r="K25" s="23">
        <v>0</v>
      </c>
      <c r="M25" s="34" t="s">
        <v>16</v>
      </c>
      <c r="N25" s="21" t="s">
        <v>56</v>
      </c>
    </row>
    <row r="26" spans="1:14" ht="12.75">
      <c r="A26" s="23"/>
      <c r="B26" s="23"/>
      <c r="C26" s="23"/>
      <c r="D26" s="23"/>
      <c r="E26" s="23"/>
      <c r="F26" s="23"/>
      <c r="G26" s="22" t="s">
        <v>47</v>
      </c>
      <c r="H26" s="26"/>
      <c r="I26" s="42">
        <v>100000</v>
      </c>
      <c r="J26" s="43"/>
      <c r="K26" s="23">
        <v>100000</v>
      </c>
      <c r="L26" s="44"/>
      <c r="M26" s="34" t="s">
        <v>16</v>
      </c>
      <c r="N26" s="21"/>
    </row>
    <row r="27" spans="1:14" ht="12.75">
      <c r="A27" s="23"/>
      <c r="B27" s="23"/>
      <c r="C27" s="23"/>
      <c r="D27" s="23"/>
      <c r="E27" s="23"/>
      <c r="F27" s="23"/>
      <c r="G27" s="22" t="s">
        <v>57</v>
      </c>
      <c r="H27" s="26"/>
      <c r="I27" s="23">
        <v>0</v>
      </c>
      <c r="J27" s="43"/>
      <c r="K27" s="23">
        <v>65312</v>
      </c>
      <c r="L27" s="44"/>
      <c r="M27" s="34" t="s">
        <v>16</v>
      </c>
      <c r="N27" s="21"/>
    </row>
    <row r="28" spans="1:14" ht="12.75">
      <c r="A28" s="23"/>
      <c r="B28" s="23"/>
      <c r="C28" s="23"/>
      <c r="D28" s="23"/>
      <c r="E28" s="23"/>
      <c r="F28" s="23"/>
      <c r="G28" s="22"/>
      <c r="H28" s="26"/>
      <c r="I28" s="42"/>
      <c r="J28" s="43"/>
      <c r="K28" s="23"/>
      <c r="L28" s="44"/>
      <c r="M28" s="33"/>
      <c r="N28" s="21"/>
    </row>
    <row r="29" spans="1:14" ht="12.75">
      <c r="A29" s="46"/>
      <c r="B29" s="23"/>
      <c r="C29" s="24"/>
      <c r="D29" s="17"/>
      <c r="E29" s="28"/>
      <c r="F29" s="41"/>
      <c r="G29" s="22" t="s">
        <v>21</v>
      </c>
      <c r="H29" s="26"/>
      <c r="I29" s="42">
        <f>I10+I7</f>
        <v>630000</v>
      </c>
      <c r="J29" s="43"/>
      <c r="K29" s="23">
        <f>K7+K10</f>
        <v>319712</v>
      </c>
      <c r="L29" s="44"/>
      <c r="M29" s="33">
        <f>K29/I29</f>
        <v>0.5074793650793651</v>
      </c>
      <c r="N29" s="102"/>
    </row>
    <row r="30" spans="1:14" ht="12.75">
      <c r="A30" s="57"/>
      <c r="G30" s="22"/>
      <c r="N30" s="102"/>
    </row>
    <row r="31" spans="1:14" ht="12.75">
      <c r="A31" s="46"/>
      <c r="B31" s="23"/>
      <c r="C31" s="24"/>
      <c r="D31" s="17"/>
      <c r="E31" s="40"/>
      <c r="F31" s="41"/>
      <c r="G31" s="15" t="s">
        <v>23</v>
      </c>
      <c r="H31" s="40"/>
      <c r="I31" s="31">
        <f>I33-I29</f>
        <v>300596</v>
      </c>
      <c r="J31" s="26"/>
      <c r="K31" s="17">
        <f>K33-K29</f>
        <v>608893</v>
      </c>
      <c r="L31" s="45"/>
      <c r="M31" s="34" t="s">
        <v>16</v>
      </c>
      <c r="N31" s="21"/>
    </row>
    <row r="32" spans="1:14" ht="13.5" thickBot="1">
      <c r="A32" s="108"/>
      <c r="B32" s="50"/>
      <c r="C32" s="51"/>
      <c r="D32" s="109"/>
      <c r="E32" s="52"/>
      <c r="F32" s="53"/>
      <c r="G32" s="22"/>
      <c r="H32" s="40"/>
      <c r="I32" s="48"/>
      <c r="J32" s="32"/>
      <c r="K32" s="23"/>
      <c r="L32" s="49"/>
      <c r="M32" s="19"/>
      <c r="N32" s="56"/>
    </row>
    <row r="33" spans="1:14" ht="12.75">
      <c r="A33" s="57" t="s">
        <v>24</v>
      </c>
      <c r="B33" s="42">
        <f>B7+B14+B22+B23</f>
        <v>930596</v>
      </c>
      <c r="C33" s="58"/>
      <c r="D33" s="93">
        <f>D7+D14+D22+D23+D24</f>
        <v>928605</v>
      </c>
      <c r="E33" s="59"/>
      <c r="F33" s="19">
        <f>+D33/B33</f>
        <v>0.997860510898392</v>
      </c>
      <c r="G33" s="60" t="s">
        <v>25</v>
      </c>
      <c r="H33" s="61" t="s">
        <v>25</v>
      </c>
      <c r="I33" s="62">
        <f>B33</f>
        <v>930596</v>
      </c>
      <c r="J33" s="63"/>
      <c r="K33" s="113">
        <f>D33</f>
        <v>928605</v>
      </c>
      <c r="L33" s="64"/>
      <c r="M33" s="65">
        <f>+K33/I33</f>
        <v>0.997860510898392</v>
      </c>
      <c r="N33" s="21"/>
    </row>
    <row r="34" spans="1:14" ht="12.75">
      <c r="A34" s="57"/>
      <c r="B34" s="66"/>
      <c r="C34" s="61"/>
      <c r="D34" s="66"/>
      <c r="E34" s="61"/>
      <c r="F34" s="67"/>
      <c r="G34" s="57"/>
      <c r="H34" s="61"/>
      <c r="I34" s="66"/>
      <c r="J34" s="68"/>
      <c r="K34" s="66"/>
      <c r="L34" s="61"/>
      <c r="M34" s="69"/>
      <c r="N34" s="67"/>
    </row>
    <row r="35" spans="1:14" ht="12.75">
      <c r="A35" s="10"/>
      <c r="B35" s="70"/>
      <c r="C35" s="13"/>
      <c r="D35" s="70"/>
      <c r="E35" s="13"/>
      <c r="F35" s="71"/>
      <c r="G35" s="10"/>
      <c r="H35" s="13"/>
      <c r="I35" s="70"/>
      <c r="J35" s="13"/>
      <c r="K35" s="70"/>
      <c r="L35" s="13"/>
      <c r="M35" s="71"/>
      <c r="N35" s="72"/>
    </row>
    <row r="36" spans="1:6" ht="12.75">
      <c r="A36" s="1" t="s">
        <v>42</v>
      </c>
      <c r="B36" s="73"/>
      <c r="C36" s="73"/>
      <c r="F36" s="1" t="s">
        <v>31</v>
      </c>
    </row>
    <row r="37" spans="1:9" ht="12.75">
      <c r="A37" s="76"/>
      <c r="B37" s="77"/>
      <c r="D37" s="75" t="s">
        <v>46</v>
      </c>
      <c r="I37" s="75" t="s">
        <v>54</v>
      </c>
    </row>
    <row r="38" spans="2:12" ht="12.75">
      <c r="B38" s="76"/>
      <c r="C38" s="76"/>
      <c r="H38" s="103"/>
      <c r="I38" s="3"/>
      <c r="K38" s="78"/>
      <c r="L38" s="78"/>
    </row>
    <row r="39" ht="12.75">
      <c r="A39" s="1" t="s">
        <v>59</v>
      </c>
    </row>
    <row r="40" ht="12.75">
      <c r="C40" s="3" t="s">
        <v>60</v>
      </c>
    </row>
    <row r="41" spans="2:9" ht="12.75">
      <c r="B41" s="76"/>
      <c r="C41" s="76"/>
      <c r="I41" s="3"/>
    </row>
    <row r="42" spans="2:12" ht="12.75">
      <c r="B42" s="103"/>
      <c r="C42" s="103"/>
      <c r="D42" s="103"/>
      <c r="H42" s="103"/>
      <c r="I42" s="103"/>
      <c r="K42" s="78"/>
      <c r="L42" s="78"/>
    </row>
    <row r="43" spans="2:12" ht="12.75">
      <c r="B43" s="76"/>
      <c r="C43" s="104"/>
      <c r="D43" s="104"/>
      <c r="I43" s="104"/>
      <c r="J43" s="104"/>
      <c r="K43" s="78"/>
      <c r="L43" s="78"/>
    </row>
    <row r="44" spans="2:12" ht="12.75">
      <c r="B44" s="76"/>
      <c r="C44" s="76"/>
      <c r="G44" s="80"/>
      <c r="I44" s="104"/>
      <c r="J44" s="104"/>
      <c r="K44" s="78"/>
      <c r="L44" s="78"/>
    </row>
    <row r="45" spans="2:12" ht="12.75">
      <c r="B45" s="76"/>
      <c r="C45" s="76"/>
      <c r="E45" s="103"/>
      <c r="F45" s="103"/>
      <c r="K45" s="78"/>
      <c r="L45" s="78"/>
    </row>
    <row r="46" ht="12.75">
      <c r="N46" s="2">
        <v>44346</v>
      </c>
    </row>
    <row r="47" ht="12.75">
      <c r="N47" s="81" t="s">
        <v>2</v>
      </c>
    </row>
    <row r="48" spans="1:14" ht="16.5">
      <c r="A48" s="4" t="s">
        <v>51</v>
      </c>
      <c r="N48" s="5" t="s">
        <v>3</v>
      </c>
    </row>
    <row r="50" spans="1:14" ht="12.75">
      <c r="A50" s="6" t="s">
        <v>4</v>
      </c>
      <c r="B50" s="115" t="s">
        <v>26</v>
      </c>
      <c r="C50" s="115"/>
      <c r="D50" s="114" t="s">
        <v>53</v>
      </c>
      <c r="E50" s="114"/>
      <c r="F50" s="7" t="s">
        <v>27</v>
      </c>
      <c r="G50" s="6" t="s">
        <v>6</v>
      </c>
      <c r="H50" s="8"/>
      <c r="I50" s="115" t="s">
        <v>26</v>
      </c>
      <c r="J50" s="115"/>
      <c r="K50" s="114" t="s">
        <v>53</v>
      </c>
      <c r="L50" s="114"/>
      <c r="M50" s="7" t="s">
        <v>27</v>
      </c>
      <c r="N50" s="9"/>
    </row>
    <row r="51" spans="1:14" ht="12.75">
      <c r="A51" s="10"/>
      <c r="B51" s="11" t="s">
        <v>0</v>
      </c>
      <c r="C51" s="11" t="s">
        <v>7</v>
      </c>
      <c r="D51" s="11" t="s">
        <v>0</v>
      </c>
      <c r="E51" s="11" t="s">
        <v>7</v>
      </c>
      <c r="F51" s="12"/>
      <c r="G51" s="10"/>
      <c r="H51" s="13"/>
      <c r="I51" s="11" t="s">
        <v>0</v>
      </c>
      <c r="J51" s="11" t="s">
        <v>7</v>
      </c>
      <c r="K51" s="11" t="s">
        <v>0</v>
      </c>
      <c r="L51" s="11" t="s">
        <v>7</v>
      </c>
      <c r="M51" s="12"/>
      <c r="N51" s="14" t="s">
        <v>8</v>
      </c>
    </row>
    <row r="52" spans="1:14" ht="12.75">
      <c r="A52" s="15" t="s">
        <v>9</v>
      </c>
      <c r="B52" s="17">
        <f>K31</f>
        <v>608893</v>
      </c>
      <c r="C52" s="18"/>
      <c r="D52" s="111">
        <f>D7</f>
        <v>330596</v>
      </c>
      <c r="E52" s="18"/>
      <c r="F52" s="105" t="s">
        <v>16</v>
      </c>
      <c r="G52" s="15" t="s">
        <v>37</v>
      </c>
      <c r="H52" s="20"/>
      <c r="I52" s="17">
        <v>100000</v>
      </c>
      <c r="J52" s="18"/>
      <c r="K52" s="111">
        <f>K7</f>
        <v>100000</v>
      </c>
      <c r="L52" s="18"/>
      <c r="M52" s="82">
        <f>I52/K52</f>
        <v>1</v>
      </c>
      <c r="N52" s="21"/>
    </row>
    <row r="53" spans="1:14" ht="12.75">
      <c r="A53" s="22"/>
      <c r="B53" s="17"/>
      <c r="C53" s="18"/>
      <c r="D53" s="31"/>
      <c r="E53" s="18"/>
      <c r="F53" s="82"/>
      <c r="G53" s="23"/>
      <c r="H53" s="23"/>
      <c r="I53" s="23"/>
      <c r="J53" s="23"/>
      <c r="K53" s="23"/>
      <c r="L53" s="23"/>
      <c r="M53" s="23"/>
      <c r="N53" s="21"/>
    </row>
    <row r="54" spans="1:14" ht="12.75">
      <c r="A54" s="22"/>
      <c r="B54" s="23"/>
      <c r="C54" s="45"/>
      <c r="D54" s="23"/>
      <c r="E54" s="28"/>
      <c r="F54" s="82"/>
      <c r="G54" s="23"/>
      <c r="H54" s="23"/>
      <c r="I54" s="23"/>
      <c r="J54" s="23"/>
      <c r="K54" s="23"/>
      <c r="L54" s="23"/>
      <c r="M54" s="23"/>
      <c r="N54" s="21"/>
    </row>
    <row r="55" spans="1:14" ht="12.75">
      <c r="A55" s="22"/>
      <c r="B55" s="27"/>
      <c r="C55" s="28"/>
      <c r="D55" s="23"/>
      <c r="E55" s="28"/>
      <c r="F55" s="82"/>
      <c r="G55" s="15" t="s">
        <v>10</v>
      </c>
      <c r="H55" s="20"/>
      <c r="I55" s="17">
        <f>I57+I61+I62+I63+I64+I65+I66+I68+I69+I67+I70+I71</f>
        <v>530000</v>
      </c>
      <c r="J55" s="18"/>
      <c r="K55" s="31">
        <f>K10</f>
        <v>219712</v>
      </c>
      <c r="L55" s="18"/>
      <c r="M55" s="82">
        <f aca="true" t="shared" si="1" ref="M55:M63">I55/K55</f>
        <v>2.4122487620157296</v>
      </c>
      <c r="N55" s="21"/>
    </row>
    <row r="56" spans="1:14" ht="12.75">
      <c r="A56" s="22"/>
      <c r="B56" s="23"/>
      <c r="C56" s="28"/>
      <c r="D56" s="23"/>
      <c r="E56" s="28"/>
      <c r="F56" s="82"/>
      <c r="G56" s="30" t="s">
        <v>11</v>
      </c>
      <c r="H56" s="20"/>
      <c r="I56" s="31"/>
      <c r="J56" s="26"/>
      <c r="K56" s="31"/>
      <c r="L56" s="26"/>
      <c r="M56" s="82"/>
      <c r="N56" s="21"/>
    </row>
    <row r="57" spans="1:14" ht="12.75">
      <c r="A57" s="22"/>
      <c r="B57" s="23"/>
      <c r="C57" s="28"/>
      <c r="D57" s="27"/>
      <c r="E57" s="28"/>
      <c r="F57" s="82"/>
      <c r="G57" s="22" t="s">
        <v>12</v>
      </c>
      <c r="H57" s="32"/>
      <c r="I57" s="23">
        <f>SUM(I58:I60)</f>
        <v>230000</v>
      </c>
      <c r="J57" s="29"/>
      <c r="K57" s="23">
        <f>K12</f>
        <v>34746</v>
      </c>
      <c r="L57" s="29"/>
      <c r="M57" s="82">
        <f t="shared" si="1"/>
        <v>6.619466989005929</v>
      </c>
      <c r="N57" s="21"/>
    </row>
    <row r="58" spans="1:14" ht="12.75">
      <c r="A58" s="22"/>
      <c r="B58" s="23"/>
      <c r="C58" s="28"/>
      <c r="D58" s="27"/>
      <c r="E58" s="28"/>
      <c r="F58" s="82"/>
      <c r="G58" s="22" t="s">
        <v>34</v>
      </c>
      <c r="H58" s="32"/>
      <c r="I58" s="23">
        <v>90000</v>
      </c>
      <c r="J58" s="29"/>
      <c r="K58" s="23">
        <f>K13</f>
        <v>0</v>
      </c>
      <c r="L58" s="29"/>
      <c r="M58" s="83" t="s">
        <v>16</v>
      </c>
      <c r="N58" s="102" t="s">
        <v>39</v>
      </c>
    </row>
    <row r="59" spans="1:14" ht="12.75">
      <c r="A59" s="15" t="s">
        <v>15</v>
      </c>
      <c r="B59" s="17">
        <v>600000</v>
      </c>
      <c r="C59" s="86" t="s">
        <v>28</v>
      </c>
      <c r="D59" s="111">
        <f>D14</f>
        <v>584000</v>
      </c>
      <c r="E59" s="27" t="str">
        <f>E14</f>
        <v>（146口）</v>
      </c>
      <c r="F59" s="82">
        <f>+B59/D59</f>
        <v>1.0273972602739727</v>
      </c>
      <c r="G59" s="22" t="s">
        <v>36</v>
      </c>
      <c r="H59" s="32"/>
      <c r="I59" s="23">
        <v>70000</v>
      </c>
      <c r="J59" s="29"/>
      <c r="K59" s="23">
        <f>K14</f>
        <v>21946</v>
      </c>
      <c r="L59" s="29"/>
      <c r="M59" s="82">
        <f t="shared" si="1"/>
        <v>3.1896473161396153</v>
      </c>
      <c r="N59" s="102" t="s">
        <v>41</v>
      </c>
    </row>
    <row r="60" spans="1:14" ht="12.75">
      <c r="A60" s="22"/>
      <c r="B60" s="84"/>
      <c r="C60" s="85"/>
      <c r="D60" s="87"/>
      <c r="E60" s="36"/>
      <c r="F60" s="82"/>
      <c r="G60" s="22" t="s">
        <v>35</v>
      </c>
      <c r="H60" s="32"/>
      <c r="I60" s="23">
        <v>70000</v>
      </c>
      <c r="J60" s="29"/>
      <c r="K60" s="23">
        <f>K15</f>
        <v>12800</v>
      </c>
      <c r="L60" s="29"/>
      <c r="M60" s="82">
        <f t="shared" si="1"/>
        <v>5.46875</v>
      </c>
      <c r="N60" s="102" t="s">
        <v>38</v>
      </c>
    </row>
    <row r="61" spans="1:14" ht="12.75">
      <c r="A61" s="22"/>
      <c r="B61" s="31"/>
      <c r="D61" s="27"/>
      <c r="E61" s="28"/>
      <c r="F61" s="82"/>
      <c r="G61" s="22" t="s">
        <v>13</v>
      </c>
      <c r="H61" s="32"/>
      <c r="I61" s="23">
        <v>10000</v>
      </c>
      <c r="J61" s="29"/>
      <c r="K61" s="23">
        <f aca="true" t="shared" si="2" ref="K61:K72">K16</f>
        <v>0</v>
      </c>
      <c r="L61" s="29"/>
      <c r="M61" s="83" t="s">
        <v>16</v>
      </c>
      <c r="N61" s="21"/>
    </row>
    <row r="62" spans="1:14" ht="12.75">
      <c r="A62" s="22"/>
      <c r="B62" s="31"/>
      <c r="C62" s="86"/>
      <c r="D62" s="27"/>
      <c r="E62" s="28"/>
      <c r="F62" s="82"/>
      <c r="G62" s="22" t="s">
        <v>14</v>
      </c>
      <c r="H62" s="32"/>
      <c r="I62" s="23">
        <v>20000</v>
      </c>
      <c r="J62" s="29"/>
      <c r="K62" s="23">
        <f t="shared" si="2"/>
        <v>1870</v>
      </c>
      <c r="L62" s="29"/>
      <c r="M62" s="82">
        <f t="shared" si="1"/>
        <v>10.695187165775401</v>
      </c>
      <c r="N62" s="21" t="s">
        <v>45</v>
      </c>
    </row>
    <row r="63" spans="1:14" ht="12.75">
      <c r="A63" s="22"/>
      <c r="B63" s="31"/>
      <c r="C63" s="24"/>
      <c r="D63" s="27"/>
      <c r="E63" s="28"/>
      <c r="F63" s="82"/>
      <c r="G63" s="22" t="s">
        <v>17</v>
      </c>
      <c r="H63" s="32"/>
      <c r="I63" s="23">
        <v>10000</v>
      </c>
      <c r="J63" s="29"/>
      <c r="K63" s="23">
        <f t="shared" si="2"/>
        <v>7784</v>
      </c>
      <c r="L63" s="29"/>
      <c r="M63" s="82">
        <f t="shared" si="1"/>
        <v>1.2846865364850977</v>
      </c>
      <c r="N63" s="21"/>
    </row>
    <row r="64" spans="1:14" ht="12.75">
      <c r="A64" s="22"/>
      <c r="B64" s="31"/>
      <c r="C64" s="32"/>
      <c r="D64" s="27"/>
      <c r="E64" s="28"/>
      <c r="F64" s="83"/>
      <c r="G64" s="37" t="s">
        <v>18</v>
      </c>
      <c r="H64" s="32"/>
      <c r="I64" s="23">
        <v>10000</v>
      </c>
      <c r="J64" s="29"/>
      <c r="K64" s="23">
        <f t="shared" si="2"/>
        <v>0</v>
      </c>
      <c r="L64" s="29"/>
      <c r="M64" s="83" t="s">
        <v>16</v>
      </c>
      <c r="N64" s="102"/>
    </row>
    <row r="65" spans="1:14" ht="12.75">
      <c r="A65" s="22"/>
      <c r="B65" s="31"/>
      <c r="C65" s="24"/>
      <c r="D65" s="27"/>
      <c r="E65" s="28"/>
      <c r="F65" s="88"/>
      <c r="G65" s="22" t="s">
        <v>19</v>
      </c>
      <c r="H65" s="26"/>
      <c r="I65" s="23">
        <v>10000</v>
      </c>
      <c r="J65" s="29"/>
      <c r="K65" s="23">
        <f t="shared" si="2"/>
        <v>0</v>
      </c>
      <c r="L65" s="29"/>
      <c r="M65" s="83" t="s">
        <v>16</v>
      </c>
      <c r="N65" s="102"/>
    </row>
    <row r="66" spans="1:14" ht="12.75">
      <c r="A66" s="57"/>
      <c r="C66" s="32"/>
      <c r="D66" s="106"/>
      <c r="E66" s="61"/>
      <c r="F66" s="88"/>
      <c r="G66" s="22" t="s">
        <v>30</v>
      </c>
      <c r="H66" s="26"/>
      <c r="I66" s="23">
        <v>20000</v>
      </c>
      <c r="J66" s="29"/>
      <c r="K66" s="23">
        <f t="shared" si="2"/>
        <v>0</v>
      </c>
      <c r="L66" s="29"/>
      <c r="M66" s="83" t="s">
        <v>16</v>
      </c>
      <c r="N66" s="21"/>
    </row>
    <row r="67" spans="1:14" ht="12.75">
      <c r="A67" s="39" t="s">
        <v>20</v>
      </c>
      <c r="B67" s="31">
        <v>0</v>
      </c>
      <c r="C67" s="24"/>
      <c r="D67" s="31">
        <f>D22</f>
        <v>14000</v>
      </c>
      <c r="E67" s="40"/>
      <c r="F67" s="41" t="s">
        <v>16</v>
      </c>
      <c r="G67" s="22" t="s">
        <v>32</v>
      </c>
      <c r="I67" s="23">
        <v>0</v>
      </c>
      <c r="J67" s="28"/>
      <c r="K67" s="23">
        <f t="shared" si="2"/>
        <v>0</v>
      </c>
      <c r="L67" s="28"/>
      <c r="M67" s="83" t="s">
        <v>16</v>
      </c>
      <c r="N67" s="21" t="s">
        <v>49</v>
      </c>
    </row>
    <row r="68" spans="1:14" ht="12.75">
      <c r="A68" s="15" t="s">
        <v>22</v>
      </c>
      <c r="B68" s="31">
        <v>0</v>
      </c>
      <c r="C68" s="47"/>
      <c r="D68" s="31">
        <f>D23</f>
        <v>9</v>
      </c>
      <c r="E68" s="40"/>
      <c r="F68" s="41" t="s">
        <v>16</v>
      </c>
      <c r="G68" s="22" t="s">
        <v>33</v>
      </c>
      <c r="H68" s="26"/>
      <c r="I68" s="23">
        <v>20000</v>
      </c>
      <c r="J68" s="29"/>
      <c r="K68" s="23">
        <f t="shared" si="2"/>
        <v>10000</v>
      </c>
      <c r="L68" s="29"/>
      <c r="M68" s="82">
        <f>I68/K68</f>
        <v>2</v>
      </c>
      <c r="N68" s="21" t="s">
        <v>39</v>
      </c>
    </row>
    <row r="69" spans="1:14" ht="12.75">
      <c r="A69" s="15" t="s">
        <v>43</v>
      </c>
      <c r="B69" s="31">
        <v>0</v>
      </c>
      <c r="C69" s="47"/>
      <c r="D69" s="31">
        <f>D24</f>
        <v>0</v>
      </c>
      <c r="E69" s="40"/>
      <c r="F69" s="41" t="s">
        <v>16</v>
      </c>
      <c r="G69" s="22" t="s">
        <v>40</v>
      </c>
      <c r="I69" s="23">
        <v>50000</v>
      </c>
      <c r="K69" s="23">
        <f t="shared" si="2"/>
        <v>0</v>
      </c>
      <c r="M69" s="83" t="s">
        <v>16</v>
      </c>
      <c r="N69" s="21"/>
    </row>
    <row r="70" spans="1:14" ht="12.75">
      <c r="A70" s="90"/>
      <c r="B70" s="90"/>
      <c r="C70" s="90"/>
      <c r="D70" s="90"/>
      <c r="E70" s="90"/>
      <c r="F70" s="90"/>
      <c r="G70" s="22" t="s">
        <v>44</v>
      </c>
      <c r="I70" s="23">
        <v>50000</v>
      </c>
      <c r="K70" s="23">
        <f t="shared" si="2"/>
        <v>0</v>
      </c>
      <c r="M70" s="83" t="s">
        <v>16</v>
      </c>
      <c r="N70" s="21"/>
    </row>
    <row r="71" spans="1:14" ht="12.75">
      <c r="A71" s="90"/>
      <c r="B71" s="90"/>
      <c r="C71" s="90"/>
      <c r="D71" s="90"/>
      <c r="E71" s="90"/>
      <c r="F71" s="90"/>
      <c r="G71" s="22" t="s">
        <v>47</v>
      </c>
      <c r="I71" s="23">
        <v>100000</v>
      </c>
      <c r="K71" s="23">
        <f t="shared" si="2"/>
        <v>100000</v>
      </c>
      <c r="M71" s="83" t="s">
        <v>16</v>
      </c>
      <c r="N71" s="21"/>
    </row>
    <row r="72" spans="1:14" ht="12.75">
      <c r="A72" s="90"/>
      <c r="B72" s="90"/>
      <c r="C72" s="90"/>
      <c r="D72" s="90"/>
      <c r="E72" s="90"/>
      <c r="F72" s="90"/>
      <c r="G72" s="22" t="s">
        <v>57</v>
      </c>
      <c r="H72" s="26"/>
      <c r="I72" s="23">
        <v>0</v>
      </c>
      <c r="J72" s="43"/>
      <c r="K72" s="23">
        <f t="shared" si="2"/>
        <v>65312</v>
      </c>
      <c r="L72" s="44"/>
      <c r="M72" s="34" t="s">
        <v>16</v>
      </c>
      <c r="N72" s="21"/>
    </row>
    <row r="73" spans="1:14" ht="12.75">
      <c r="A73" s="90"/>
      <c r="B73" s="90"/>
      <c r="C73" s="90"/>
      <c r="D73" s="90"/>
      <c r="E73" s="90"/>
      <c r="F73" s="90"/>
      <c r="G73" s="22"/>
      <c r="N73" s="21"/>
    </row>
    <row r="74" spans="1:14" ht="12.75">
      <c r="A74" s="90"/>
      <c r="B74" s="90"/>
      <c r="C74" s="90"/>
      <c r="D74" s="90"/>
      <c r="E74" s="90"/>
      <c r="F74" s="90"/>
      <c r="G74" s="22" t="s">
        <v>21</v>
      </c>
      <c r="I74" s="42">
        <f>I55+I52</f>
        <v>630000</v>
      </c>
      <c r="K74" s="23">
        <f>K52+K53+K55</f>
        <v>319712</v>
      </c>
      <c r="L74" s="44"/>
      <c r="M74" s="33">
        <f>I74/K74</f>
        <v>1.9705234711240116</v>
      </c>
      <c r="N74" s="21"/>
    </row>
    <row r="75" spans="1:14" ht="12.75">
      <c r="A75" s="46"/>
      <c r="B75" s="31"/>
      <c r="C75" s="61"/>
      <c r="D75" s="31"/>
      <c r="E75" s="28"/>
      <c r="F75" s="69"/>
      <c r="N75" s="21"/>
    </row>
    <row r="76" spans="1:14" ht="12.75">
      <c r="A76" s="57"/>
      <c r="B76" s="90"/>
      <c r="C76" s="61"/>
      <c r="D76" s="107"/>
      <c r="F76" s="69"/>
      <c r="G76" s="15" t="s">
        <v>23</v>
      </c>
      <c r="H76" s="26"/>
      <c r="I76" s="17">
        <f>I79-I74</f>
        <v>578893</v>
      </c>
      <c r="J76" s="26"/>
      <c r="K76" s="31">
        <f>K79-K74</f>
        <v>608893</v>
      </c>
      <c r="L76" s="45"/>
      <c r="M76" s="33">
        <f>I76/K76</f>
        <v>0.9507302596679548</v>
      </c>
      <c r="N76" s="21"/>
    </row>
    <row r="77" spans="1:14" ht="12.75">
      <c r="A77" s="46"/>
      <c r="B77" s="31"/>
      <c r="C77" s="61"/>
      <c r="D77" s="31"/>
      <c r="E77" s="40"/>
      <c r="F77" s="69"/>
      <c r="G77" s="22"/>
      <c r="H77" s="26"/>
      <c r="J77" s="26"/>
      <c r="K77" s="87"/>
      <c r="L77" s="45"/>
      <c r="M77" s="89"/>
      <c r="N77" s="21"/>
    </row>
    <row r="78" spans="1:14" ht="13.5" thickBot="1">
      <c r="A78" s="108"/>
      <c r="B78" s="109"/>
      <c r="C78" s="51"/>
      <c r="D78" s="110"/>
      <c r="E78" s="52"/>
      <c r="F78" s="53"/>
      <c r="G78" s="54"/>
      <c r="H78" s="40"/>
      <c r="I78" s="28"/>
      <c r="J78" s="28"/>
      <c r="K78" s="55"/>
      <c r="L78" s="49"/>
      <c r="M78" s="82"/>
      <c r="N78" s="91"/>
    </row>
    <row r="79" spans="1:14" ht="12.75">
      <c r="A79" s="57" t="s">
        <v>24</v>
      </c>
      <c r="B79" s="93">
        <f>B52+B59+B78</f>
        <v>1208893</v>
      </c>
      <c r="C79" s="59"/>
      <c r="D79" s="42">
        <f>D52+D59+D67+D68+D69</f>
        <v>928605</v>
      </c>
      <c r="E79" s="58"/>
      <c r="F79" s="19">
        <f>+B79/D79</f>
        <v>1.3018377027907453</v>
      </c>
      <c r="G79" s="60" t="s">
        <v>25</v>
      </c>
      <c r="H79" s="92" t="s">
        <v>25</v>
      </c>
      <c r="I79" s="93">
        <f>B79</f>
        <v>1208893</v>
      </c>
      <c r="J79" s="94"/>
      <c r="K79" s="95">
        <f>K33</f>
        <v>928605</v>
      </c>
      <c r="L79" s="96"/>
      <c r="M79" s="97">
        <f>+I79/K79</f>
        <v>1.3018377027907453</v>
      </c>
      <c r="N79" s="98"/>
    </row>
    <row r="80" spans="1:14" ht="12.75">
      <c r="A80" s="57"/>
      <c r="B80" s="90"/>
      <c r="C80" s="61"/>
      <c r="D80" s="90"/>
      <c r="E80" s="61"/>
      <c r="F80" s="69"/>
      <c r="G80" s="57"/>
      <c r="H80" s="61"/>
      <c r="I80" s="99"/>
      <c r="J80" s="68"/>
      <c r="K80" s="90"/>
      <c r="L80" s="61"/>
      <c r="M80" s="69"/>
      <c r="N80" s="21"/>
    </row>
    <row r="81" spans="1:14" ht="12.75">
      <c r="A81" s="10"/>
      <c r="B81" s="70"/>
      <c r="C81" s="13"/>
      <c r="D81" s="70"/>
      <c r="E81" s="13"/>
      <c r="F81" s="71"/>
      <c r="G81" s="10"/>
      <c r="H81" s="13"/>
      <c r="I81" s="70"/>
      <c r="J81" s="13"/>
      <c r="K81" s="70"/>
      <c r="L81" s="13"/>
      <c r="M81" s="71"/>
      <c r="N81" s="72"/>
    </row>
    <row r="82" spans="1:10" ht="12.75">
      <c r="A82" s="1" t="s">
        <v>29</v>
      </c>
      <c r="D82" s="73"/>
      <c r="E82" s="73"/>
      <c r="I82" s="100"/>
      <c r="J82" s="100"/>
    </row>
    <row r="83" spans="1:13" ht="12.75">
      <c r="A83" s="75"/>
      <c r="C83" s="76"/>
      <c r="E83" s="77"/>
      <c r="K83" s="78"/>
      <c r="L83" s="78"/>
      <c r="M83" s="74"/>
    </row>
    <row r="84" spans="3:12" ht="12.75">
      <c r="C84" s="78"/>
      <c r="E84" s="80"/>
      <c r="K84" s="78"/>
      <c r="L84" s="78"/>
    </row>
    <row r="85" spans="5:12" ht="12.75">
      <c r="E85" s="80"/>
      <c r="K85" s="78"/>
      <c r="L85" s="78"/>
    </row>
    <row r="86" spans="1:5" ht="12.75">
      <c r="A86" s="79"/>
      <c r="E86" s="75"/>
    </row>
    <row r="87" spans="1:12" ht="12.75">
      <c r="A87" s="79"/>
      <c r="C87" s="101"/>
      <c r="F87" s="80"/>
      <c r="K87" s="78"/>
      <c r="L87" s="78"/>
    </row>
  </sheetData>
  <sheetProtection/>
  <mergeCells count="8">
    <mergeCell ref="B5:C5"/>
    <mergeCell ref="D5:E5"/>
    <mergeCell ref="I5:J5"/>
    <mergeCell ref="K5:L5"/>
    <mergeCell ref="B50:C50"/>
    <mergeCell ref="D50:E50"/>
    <mergeCell ref="I50:J50"/>
    <mergeCell ref="K50:L50"/>
  </mergeCells>
  <printOptions/>
  <pageMargins left="0.71" right="0.63" top="0.68" bottom="0.6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aska</dc:creator>
  <cp:keywords/>
  <dc:description/>
  <cp:lastModifiedBy>金子澄人</cp:lastModifiedBy>
  <cp:lastPrinted>2019-04-20T21:31:02Z</cp:lastPrinted>
  <dcterms:created xsi:type="dcterms:W3CDTF">2004-11-03T14:58:44Z</dcterms:created>
  <dcterms:modified xsi:type="dcterms:W3CDTF">2021-05-08T07:49:04Z</dcterms:modified>
  <cp:category/>
  <cp:version/>
  <cp:contentType/>
  <cp:contentStatus/>
</cp:coreProperties>
</file>